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مرداد 1400\"/>
    </mc:Choice>
  </mc:AlternateContent>
  <xr:revisionPtr revIDLastSave="0" documentId="13_ncr:1_{059553A4-0CB6-4E30-92CB-2E11EB10C67A}" xr6:coauthVersionLast="47" xr6:coauthVersionMax="47" xr10:uidLastSave="{00000000-0000-0000-0000-000000000000}"/>
  <bookViews>
    <workbookView xWindow="-120" yWindow="-120" windowWidth="29040" windowHeight="15840" tabRatio="668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I9" i="11" l="1"/>
  <c r="S10" i="11"/>
  <c r="S10" i="6"/>
  <c r="Y13" i="1"/>
  <c r="G11" i="15"/>
  <c r="E10" i="14"/>
  <c r="C10" i="14"/>
  <c r="C10" i="15" s="1"/>
  <c r="AK11" i="3"/>
  <c r="I9" i="12"/>
  <c r="I10" i="12"/>
  <c r="I8" i="12"/>
  <c r="I11" i="12" s="1"/>
  <c r="C8" i="15" s="1"/>
  <c r="Q8" i="12"/>
  <c r="S9" i="11"/>
  <c r="S11" i="11"/>
  <c r="S12" i="11"/>
  <c r="I10" i="11"/>
  <c r="I11" i="11"/>
  <c r="I12" i="11"/>
  <c r="I8" i="11"/>
  <c r="I13" i="11" s="1"/>
  <c r="C7" i="15" s="1"/>
  <c r="C13" i="11"/>
  <c r="E13" i="11"/>
  <c r="C11" i="12"/>
  <c r="K13" i="11" l="1"/>
  <c r="Q12" i="9"/>
  <c r="I9" i="13"/>
  <c r="K8" i="13" s="1"/>
  <c r="K9" i="13" s="1"/>
  <c r="E9" i="13"/>
  <c r="Q9" i="12"/>
  <c r="Q10" i="12"/>
  <c r="O11" i="12"/>
  <c r="M11" i="12"/>
  <c r="K11" i="12"/>
  <c r="G11" i="12"/>
  <c r="E11" i="12"/>
  <c r="F19" i="10"/>
  <c r="F21" i="10" s="1"/>
  <c r="F15" i="10"/>
  <c r="S8" i="11"/>
  <c r="S13" i="11" s="1"/>
  <c r="M13" i="11"/>
  <c r="O13" i="11"/>
  <c r="Q13" i="11"/>
  <c r="G13" i="11"/>
  <c r="M14" i="10"/>
  <c r="O14" i="10"/>
  <c r="Q9" i="10"/>
  <c r="Q10" i="10"/>
  <c r="Q11" i="10"/>
  <c r="Q12" i="10"/>
  <c r="Q13" i="10"/>
  <c r="Q8" i="10"/>
  <c r="I9" i="10"/>
  <c r="I10" i="10"/>
  <c r="I11" i="10"/>
  <c r="I12" i="10"/>
  <c r="I13" i="10"/>
  <c r="I8" i="10"/>
  <c r="G14" i="10"/>
  <c r="E14" i="10"/>
  <c r="E14" i="9"/>
  <c r="G14" i="9"/>
  <c r="M14" i="9"/>
  <c r="O14" i="9"/>
  <c r="Q9" i="9"/>
  <c r="Q10" i="9"/>
  <c r="Q11" i="9"/>
  <c r="Q13" i="9"/>
  <c r="Q8" i="9"/>
  <c r="Q14" i="9" s="1"/>
  <c r="I9" i="9"/>
  <c r="I10" i="9"/>
  <c r="I11" i="9"/>
  <c r="I12" i="9"/>
  <c r="I13" i="9"/>
  <c r="I8" i="9"/>
  <c r="I10" i="7"/>
  <c r="K10" i="7"/>
  <c r="M10" i="7"/>
  <c r="O10" i="7"/>
  <c r="Q10" i="7"/>
  <c r="S10" i="7"/>
  <c r="Q10" i="6"/>
  <c r="O10" i="6"/>
  <c r="M10" i="6"/>
  <c r="K10" i="6"/>
  <c r="AI11" i="3"/>
  <c r="AG11" i="3"/>
  <c r="AA11" i="3"/>
  <c r="W11" i="3"/>
  <c r="S11" i="3"/>
  <c r="Q11" i="3"/>
  <c r="G13" i="1"/>
  <c r="O13" i="1"/>
  <c r="K13" i="1"/>
  <c r="E13" i="1"/>
  <c r="U13" i="1"/>
  <c r="W13" i="1"/>
  <c r="Q14" i="10" l="1"/>
  <c r="G8" i="13"/>
  <c r="G9" i="13" s="1"/>
  <c r="C9" i="15"/>
  <c r="U13" i="11"/>
  <c r="I14" i="9"/>
  <c r="Q11" i="12"/>
  <c r="I14" i="10"/>
  <c r="C11" i="15" l="1"/>
  <c r="E10" i="15" l="1"/>
  <c r="E7" i="15"/>
  <c r="E8" i="15"/>
  <c r="E9" i="15"/>
  <c r="E11" i="15" l="1"/>
</calcChain>
</file>

<file path=xl/sharedStrings.xml><?xml version="1.0" encoding="utf-8"?>
<sst xmlns="http://schemas.openxmlformats.org/spreadsheetml/2006/main" count="393" uniqueCount="86">
  <si>
    <t>صندوق سرمایه‌گذاری در اوراق بهادار مبتنی بر سکه طلای مفید</t>
  </si>
  <si>
    <t>صورت وضعیت پورتفوی</t>
  </si>
  <si>
    <t>برای ماه منتهی به 1400/05/31</t>
  </si>
  <si>
    <t>نام شرکت</t>
  </si>
  <si>
    <t>1400/04/31</t>
  </si>
  <si>
    <t>تغییرات طی دوره</t>
  </si>
  <si>
    <t>1400/05/31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</si>
  <si>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</si>
  <si>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</si>
  <si>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</si>
  <si>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</si>
  <si>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</si>
  <si>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</si>
  <si>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</si>
  <si>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</si>
  <si>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بهارتحویلی 1روزه رفاه</t>
  </si>
  <si>
    <t>سکه تمام بهارتحویلی1روز صادرات</t>
  </si>
  <si>
    <t>سکه تمام بهارتحویلی1روزه سامان</t>
  </si>
  <si>
    <t>سکه تمام بهارتحویلی 1روزه ملت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</si>
  <si>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</si>
  <si>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</si>
  <si>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</si>
  <si>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</si>
  <si>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</si>
  <si>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</si>
  <si>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</si>
  <si>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</si>
  <si>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</si>
  <si>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</si>
  <si>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</si>
  <si>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</si>
  <si>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</si>
  <si>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صکوک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</si>
  <si>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</si>
  <si>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</si>
  <si>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</si>
  <si>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</si>
  <si>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</si>
  <si>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</si>
  <si>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</si>
  <si>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</si>
  <si>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</si>
  <si>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</si>
  <si>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</si>
  <si>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</si>
  <si>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</si>
  <si>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</si>
  <si>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</si>
  <si>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</si>
  <si>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</si>
  <si>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</si>
  <si>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</si>
  <si>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</si>
  <si>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</si>
  <si>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</si>
  <si>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</si>
  <si>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</si>
  <si>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</si>
  <si>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</si>
  <si>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</si>
  <si>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</si>
  <si>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</si>
  <si>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</si>
  <si>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</si>
  <si>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</si>
  <si>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سکه تمام بهارتحویل1روزه صادرات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</si>
  <si>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</si>
  <si>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</si>
  <si>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</si>
  <si>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</si>
  <si>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</si>
  <si>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</si>
  <si>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</si>
  <si>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</si>
  <si>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</si>
  <si>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</si>
  <si>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</si>
  <si>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</si>
  <si>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</si>
  <si>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</si>
  <si>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</si>
  <si>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</si>
  <si>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1400/05/01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</si>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</sst>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name val="B Nazanin"/>
      <charset val="178"/>
    </font>
    <font>
      <b/>
      <sz val="16"/>
      <color rgb="FF000000"/>
      <name val="B Nazanin"/>
      <charset val="178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/>
    <xf numFmtId="0" fontId="1" fillId="0" borderId="0" xfId="0" applyFont="1" applyBorder="1"/>
    <xf numFmtId="3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" xfId="0" applyNumberFormat="1" applyFont="1" applyBorder="1"/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37" fontId="1" fillId="0" borderId="0" xfId="0" applyNumberFormat="1" applyFont="1"/>
    <xf numFmtId="37" fontId="1" fillId="0" borderId="2" xfId="0" applyNumberFormat="1" applyFont="1" applyBorder="1" applyAlignment="1">
      <alignment horizontal="center"/>
    </xf>
    <xf numFmtId="37" fontId="1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0" fontId="1" fillId="0" borderId="0" xfId="2" applyNumberFormat="1" applyFont="1" applyFill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164" fontId="1" fillId="0" borderId="0" xfId="1" applyNumberFormat="1" applyFont="1"/>
    <xf numFmtId="10" fontId="1" fillId="0" borderId="0" xfId="2" applyNumberFormat="1" applyFont="1" applyAlignment="1">
      <alignment horizontal="center"/>
    </xf>
    <xf numFmtId="10" fontId="1" fillId="0" borderId="2" xfId="2" applyNumberFormat="1" applyFont="1" applyBorder="1" applyAlignment="1">
      <alignment horizontal="center"/>
    </xf>
    <xf numFmtId="164" fontId="4" fillId="0" borderId="0" xfId="1" applyNumberFormat="1" applyFont="1"/>
    <xf numFmtId="10" fontId="4" fillId="0" borderId="0" xfId="2" applyNumberFormat="1" applyFont="1" applyFill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1" fillId="0" borderId="2" xfId="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85725</xdr:rowOff>
        </xdr:from>
        <xdr:to>
          <xdr:col>10</xdr:col>
          <xdr:colOff>304800</xdr:colOff>
          <xdr:row>34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161C906-F46A-4254-94FF-014921E8D0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09CDE-8340-4B1B-A060-B18E8A647F5E}">
  <dimension ref="A1"/>
  <sheetViews>
    <sheetView rightToLeft="1" tabSelected="1" view="pageBreakPreview" zoomScale="60" zoomScaleNormal="100" workbookViewId="0">
      <selection activeCell="B25" sqref="B2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85725</xdr:colOff>
                <xdr:row>0</xdr:row>
                <xdr:rowOff>85725</xdr:rowOff>
              </from>
              <to>
                <xdr:col>10</xdr:col>
                <xdr:colOff>314325</xdr:colOff>
                <xdr:row>34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2"/>
  <sheetViews>
    <sheetView rightToLeft="1" workbookViewId="0">
      <selection activeCell="M15" sqref="M15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16.710937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4.75" x14ac:dyDescent="0.55000000000000004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4.75" x14ac:dyDescent="0.5500000000000000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ht="24.75" x14ac:dyDescent="0.55000000000000004">
      <c r="A6" s="32" t="s">
        <v>55</v>
      </c>
      <c r="C6" s="33" t="s">
        <v>53</v>
      </c>
      <c r="D6" s="33" t="s">
        <v>53</v>
      </c>
      <c r="E6" s="33" t="s">
        <v>53</v>
      </c>
      <c r="F6" s="33" t="s">
        <v>53</v>
      </c>
      <c r="G6" s="33" t="s">
        <v>53</v>
      </c>
      <c r="H6" s="33" t="s">
        <v>53</v>
      </c>
      <c r="I6" s="33" t="s">
        <v>53</v>
      </c>
      <c r="K6" s="33" t="s">
        <v>54</v>
      </c>
      <c r="L6" s="33" t="s">
        <v>54</v>
      </c>
      <c r="M6" s="33" t="s">
        <v>54</v>
      </c>
      <c r="N6" s="33" t="s">
        <v>54</v>
      </c>
      <c r="O6" s="33" t="s">
        <v>54</v>
      </c>
      <c r="P6" s="33" t="s">
        <v>54</v>
      </c>
      <c r="Q6" s="33" t="s">
        <v>54</v>
      </c>
    </row>
    <row r="7" spans="1:17" ht="24.75" x14ac:dyDescent="0.55000000000000004">
      <c r="A7" s="33" t="s">
        <v>55</v>
      </c>
      <c r="C7" s="33" t="s">
        <v>71</v>
      </c>
      <c r="E7" s="33" t="s">
        <v>68</v>
      </c>
      <c r="G7" s="33" t="s">
        <v>69</v>
      </c>
      <c r="I7" s="33" t="s">
        <v>72</v>
      </c>
      <c r="K7" s="33" t="s">
        <v>71</v>
      </c>
      <c r="M7" s="33" t="s">
        <v>68</v>
      </c>
      <c r="O7" s="33" t="s">
        <v>69</v>
      </c>
      <c r="Q7" s="33" t="s">
        <v>72</v>
      </c>
    </row>
    <row r="8" spans="1:17" x14ac:dyDescent="0.55000000000000004">
      <c r="A8" s="1" t="s">
        <v>28</v>
      </c>
      <c r="C8" s="7">
        <v>0</v>
      </c>
      <c r="D8" s="7"/>
      <c r="E8" s="7">
        <v>-2150622326</v>
      </c>
      <c r="F8" s="7"/>
      <c r="G8" s="7">
        <v>2804078869</v>
      </c>
      <c r="H8" s="7"/>
      <c r="I8" s="7">
        <f>C8+E8+G8</f>
        <v>653456543</v>
      </c>
      <c r="J8" s="7"/>
      <c r="K8" s="7">
        <v>0</v>
      </c>
      <c r="L8" s="7"/>
      <c r="M8" s="7">
        <v>1772446002</v>
      </c>
      <c r="N8" s="7"/>
      <c r="O8" s="7">
        <v>2804078869</v>
      </c>
      <c r="P8" s="7"/>
      <c r="Q8" s="7">
        <f>K8+M8+O8</f>
        <v>4576524871</v>
      </c>
    </row>
    <row r="9" spans="1:17" x14ac:dyDescent="0.55000000000000004">
      <c r="A9" s="1" t="s">
        <v>66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10" si="0">C9+E9+G9</f>
        <v>0</v>
      </c>
      <c r="J9" s="7"/>
      <c r="K9" s="7">
        <v>0</v>
      </c>
      <c r="L9" s="7"/>
      <c r="M9" s="7">
        <v>0</v>
      </c>
      <c r="N9" s="7"/>
      <c r="O9" s="7">
        <v>784874230</v>
      </c>
      <c r="P9" s="7"/>
      <c r="Q9" s="7">
        <f t="shared" ref="Q9:Q10" si="1">K9+M9+O9</f>
        <v>784874230</v>
      </c>
    </row>
    <row r="10" spans="1:17" x14ac:dyDescent="0.55000000000000004">
      <c r="A10" s="1" t="s">
        <v>32</v>
      </c>
      <c r="C10" s="7">
        <v>257736844</v>
      </c>
      <c r="D10" s="7"/>
      <c r="E10" s="7">
        <v>0</v>
      </c>
      <c r="F10" s="7"/>
      <c r="G10" s="7">
        <v>0</v>
      </c>
      <c r="H10" s="7"/>
      <c r="I10" s="7">
        <f t="shared" si="0"/>
        <v>257736844</v>
      </c>
      <c r="J10" s="7"/>
      <c r="K10" s="7">
        <v>2967047744</v>
      </c>
      <c r="L10" s="7"/>
      <c r="M10" s="7">
        <v>-499390968</v>
      </c>
      <c r="N10" s="7"/>
      <c r="O10" s="7">
        <v>0</v>
      </c>
      <c r="P10" s="7"/>
      <c r="Q10" s="7">
        <f t="shared" si="1"/>
        <v>2467656776</v>
      </c>
    </row>
    <row r="11" spans="1:17" ht="24.75" thickBot="1" x14ac:dyDescent="0.6">
      <c r="C11" s="17">
        <f>SUM(C8:C10)</f>
        <v>257736844</v>
      </c>
      <c r="D11" s="7"/>
      <c r="E11" s="17">
        <f>SUM(E8:E10)</f>
        <v>-2150622326</v>
      </c>
      <c r="F11" s="7"/>
      <c r="G11" s="17">
        <f>SUM(G8:G10)</f>
        <v>2804078869</v>
      </c>
      <c r="H11" s="7"/>
      <c r="I11" s="17">
        <f>SUM(I8:I10)</f>
        <v>911193387</v>
      </c>
      <c r="J11" s="7"/>
      <c r="K11" s="17">
        <f>SUM(K8:K10)</f>
        <v>2967047744</v>
      </c>
      <c r="L11" s="7"/>
      <c r="M11" s="17">
        <f>SUM(M8:M10)</f>
        <v>1273055034</v>
      </c>
      <c r="N11" s="7"/>
      <c r="O11" s="17">
        <f>SUM(O8:O10)</f>
        <v>3588953099</v>
      </c>
      <c r="P11" s="7"/>
      <c r="Q11" s="17">
        <f>SUM(Q8:Q10)</f>
        <v>7829055877</v>
      </c>
    </row>
    <row r="12" spans="1:17" ht="24.75" thickTop="1" x14ac:dyDescent="0.55000000000000004">
      <c r="C12" s="16"/>
      <c r="E12" s="16"/>
      <c r="G12" s="16"/>
      <c r="K12" s="16"/>
      <c r="M12" s="16"/>
      <c r="O12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K19" sqref="K19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.75" x14ac:dyDescent="0.55000000000000004">
      <c r="A3" s="32" t="s">
        <v>51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4.75" x14ac:dyDescent="0.55000000000000004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6" spans="1:11" ht="24.75" x14ac:dyDescent="0.55000000000000004">
      <c r="A6" s="33" t="s">
        <v>73</v>
      </c>
      <c r="B6" s="33" t="s">
        <v>73</v>
      </c>
      <c r="C6" s="33" t="s">
        <v>73</v>
      </c>
      <c r="E6" s="33" t="s">
        <v>53</v>
      </c>
      <c r="F6" s="33" t="s">
        <v>53</v>
      </c>
      <c r="G6" s="33" t="s">
        <v>53</v>
      </c>
      <c r="I6" s="33" t="s">
        <v>54</v>
      </c>
      <c r="J6" s="33" t="s">
        <v>54</v>
      </c>
      <c r="K6" s="33" t="s">
        <v>54</v>
      </c>
    </row>
    <row r="7" spans="1:11" ht="24.75" x14ac:dyDescent="0.55000000000000004">
      <c r="A7" s="33" t="s">
        <v>74</v>
      </c>
      <c r="C7" s="33" t="s">
        <v>38</v>
      </c>
      <c r="E7" s="33" t="s">
        <v>75</v>
      </c>
      <c r="G7" s="33" t="s">
        <v>76</v>
      </c>
      <c r="I7" s="33" t="s">
        <v>75</v>
      </c>
      <c r="K7" s="33" t="s">
        <v>76</v>
      </c>
    </row>
    <row r="8" spans="1:11" x14ac:dyDescent="0.55000000000000004">
      <c r="A8" s="1" t="s">
        <v>44</v>
      </c>
      <c r="C8" s="1" t="s">
        <v>45</v>
      </c>
      <c r="E8" s="2">
        <v>123531380</v>
      </c>
      <c r="F8" s="3"/>
      <c r="G8" s="23">
        <f>E8/$E$9</f>
        <v>1</v>
      </c>
      <c r="H8" s="3"/>
      <c r="I8" s="2">
        <v>432077840</v>
      </c>
      <c r="K8" s="23">
        <f>I8/$I$9</f>
        <v>1</v>
      </c>
    </row>
    <row r="9" spans="1:11" ht="24.75" thickBot="1" x14ac:dyDescent="0.6">
      <c r="E9" s="6">
        <f>SUM(E8)</f>
        <v>123531380</v>
      </c>
      <c r="F9" s="3"/>
      <c r="G9" s="24">
        <f>SUM(G8)</f>
        <v>1</v>
      </c>
      <c r="H9" s="3"/>
      <c r="I9" s="6">
        <f>SUM(I8)</f>
        <v>432077840</v>
      </c>
      <c r="K9" s="24">
        <f>SUM(K8)</f>
        <v>1</v>
      </c>
    </row>
    <row r="10" spans="1:11" ht="24.75" thickTop="1" x14ac:dyDescent="0.55000000000000004">
      <c r="E10" s="8"/>
      <c r="I10" s="8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O6" sqref="O6"/>
    </sheetView>
  </sheetViews>
  <sheetFormatPr defaultRowHeight="24" x14ac:dyDescent="0.55000000000000004"/>
  <cols>
    <col min="1" max="1" width="24.5703125" style="1" customWidth="1"/>
    <col min="2" max="2" width="1" style="1" customWidth="1"/>
    <col min="3" max="3" width="28.5703125" style="1" customWidth="1"/>
    <col min="4" max="4" width="1" style="1" customWidth="1"/>
    <col min="5" max="5" width="28.285156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34" t="s">
        <v>0</v>
      </c>
      <c r="B2" s="34"/>
      <c r="C2" s="34"/>
      <c r="D2" s="34"/>
      <c r="E2" s="34"/>
    </row>
    <row r="3" spans="1:5" ht="24.75" x14ac:dyDescent="0.55000000000000004">
      <c r="A3" s="34" t="s">
        <v>51</v>
      </c>
      <c r="B3" s="34"/>
      <c r="C3" s="34"/>
      <c r="D3" s="34"/>
      <c r="E3" s="34"/>
    </row>
    <row r="4" spans="1:5" ht="24.75" x14ac:dyDescent="0.55000000000000004">
      <c r="A4" s="34" t="s">
        <v>2</v>
      </c>
      <c r="B4" s="34"/>
      <c r="C4" s="34"/>
      <c r="D4" s="34"/>
      <c r="E4" s="34"/>
    </row>
    <row r="5" spans="1:5" ht="24.75" x14ac:dyDescent="0.55000000000000004">
      <c r="E5" s="19" t="s">
        <v>84</v>
      </c>
    </row>
    <row r="6" spans="1:5" ht="24.75" x14ac:dyDescent="0.55000000000000004">
      <c r="A6" s="32" t="s">
        <v>77</v>
      </c>
      <c r="C6" s="33" t="s">
        <v>53</v>
      </c>
      <c r="E6" s="33" t="s">
        <v>85</v>
      </c>
    </row>
    <row r="7" spans="1:5" ht="24.75" x14ac:dyDescent="0.55000000000000004">
      <c r="A7" s="33" t="s">
        <v>77</v>
      </c>
      <c r="C7" s="33" t="s">
        <v>41</v>
      </c>
      <c r="E7" s="33" t="s">
        <v>41</v>
      </c>
    </row>
    <row r="8" spans="1:5" x14ac:dyDescent="0.55000000000000004">
      <c r="A8" s="1" t="s">
        <v>77</v>
      </c>
      <c r="C8" s="2">
        <v>0</v>
      </c>
      <c r="D8" s="3"/>
      <c r="E8" s="2">
        <v>400000000</v>
      </c>
    </row>
    <row r="9" spans="1:5" x14ac:dyDescent="0.55000000000000004">
      <c r="A9" s="1" t="s">
        <v>78</v>
      </c>
      <c r="C9" s="2">
        <v>221614862</v>
      </c>
      <c r="D9" s="3"/>
      <c r="E9" s="2">
        <v>532791367</v>
      </c>
    </row>
    <row r="10" spans="1:5" ht="25.5" thickBot="1" x14ac:dyDescent="0.65">
      <c r="A10" s="9" t="s">
        <v>60</v>
      </c>
      <c r="C10" s="6">
        <f>SUM(C8:C9)</f>
        <v>221614862</v>
      </c>
      <c r="D10" s="3"/>
      <c r="E10" s="6">
        <f>SUM(E8:E9)</f>
        <v>932791367</v>
      </c>
    </row>
    <row r="11" spans="1:5" ht="24.75" thickTop="1" x14ac:dyDescent="0.55000000000000004"/>
    <row r="12" spans="1:5" x14ac:dyDescent="0.55000000000000004">
      <c r="C12" s="8"/>
    </row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4"/>
  <sheetViews>
    <sheetView rightToLeft="1" topLeftCell="A5" workbookViewId="0">
      <selection activeCell="U21" sqref="U21"/>
    </sheetView>
  </sheetViews>
  <sheetFormatPr defaultRowHeight="24" x14ac:dyDescent="0.55000000000000004"/>
  <cols>
    <col min="1" max="1" width="28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4" style="1" bestFit="1" customWidth="1"/>
    <col min="8" max="8" width="1" style="1" customWidth="1"/>
    <col min="9" max="9" width="9.710937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8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11.42578125" style="1" bestFit="1" customWidth="1"/>
    <col min="18" max="18" width="1" style="1" customWidth="1"/>
    <col min="19" max="19" width="14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4" style="1" bestFit="1" customWidth="1"/>
    <col min="24" max="24" width="1" style="1" customWidth="1"/>
    <col min="25" max="25" width="38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24.75" x14ac:dyDescent="0.55000000000000004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24.75" x14ac:dyDescent="0.5500000000000000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6" spans="1:25" ht="24.75" x14ac:dyDescent="0.55000000000000004">
      <c r="A6" s="32" t="s">
        <v>3</v>
      </c>
      <c r="C6" s="33" t="s">
        <v>82</v>
      </c>
      <c r="D6" s="33" t="s">
        <v>4</v>
      </c>
      <c r="E6" s="33" t="s">
        <v>4</v>
      </c>
      <c r="F6" s="33" t="s">
        <v>4</v>
      </c>
      <c r="G6" s="33" t="s">
        <v>4</v>
      </c>
      <c r="I6" s="33" t="s">
        <v>5</v>
      </c>
      <c r="J6" s="33" t="s">
        <v>5</v>
      </c>
      <c r="K6" s="33" t="s">
        <v>5</v>
      </c>
      <c r="L6" s="33" t="s">
        <v>5</v>
      </c>
      <c r="M6" s="33" t="s">
        <v>5</v>
      </c>
      <c r="N6" s="33" t="s">
        <v>5</v>
      </c>
      <c r="O6" s="33" t="s">
        <v>5</v>
      </c>
      <c r="Q6" s="33" t="s">
        <v>6</v>
      </c>
      <c r="R6" s="33" t="s">
        <v>6</v>
      </c>
      <c r="S6" s="33" t="s">
        <v>6</v>
      </c>
      <c r="T6" s="33" t="s">
        <v>6</v>
      </c>
      <c r="U6" s="33" t="s">
        <v>6</v>
      </c>
      <c r="V6" s="33" t="s">
        <v>6</v>
      </c>
      <c r="W6" s="33" t="s">
        <v>6</v>
      </c>
      <c r="X6" s="33" t="s">
        <v>6</v>
      </c>
      <c r="Y6" s="33" t="s">
        <v>6</v>
      </c>
    </row>
    <row r="7" spans="1:25" ht="24.75" x14ac:dyDescent="0.55000000000000004">
      <c r="A7" s="32" t="s">
        <v>3</v>
      </c>
      <c r="C7" s="32" t="s">
        <v>7</v>
      </c>
      <c r="E7" s="32" t="s">
        <v>8</v>
      </c>
      <c r="G7" s="32" t="s">
        <v>9</v>
      </c>
      <c r="I7" s="33" t="s">
        <v>10</v>
      </c>
      <c r="J7" s="33" t="s">
        <v>10</v>
      </c>
      <c r="K7" s="33" t="s">
        <v>10</v>
      </c>
      <c r="M7" s="33" t="s">
        <v>11</v>
      </c>
      <c r="N7" s="33" t="s">
        <v>11</v>
      </c>
      <c r="O7" s="33" t="s">
        <v>11</v>
      </c>
      <c r="Q7" s="32" t="s">
        <v>7</v>
      </c>
      <c r="S7" s="32" t="s">
        <v>12</v>
      </c>
      <c r="U7" s="32" t="s">
        <v>8</v>
      </c>
      <c r="W7" s="32" t="s">
        <v>9</v>
      </c>
      <c r="Y7" s="32" t="s">
        <v>13</v>
      </c>
    </row>
    <row r="8" spans="1:25" ht="24.75" x14ac:dyDescent="0.55000000000000004">
      <c r="A8" s="33" t="s">
        <v>3</v>
      </c>
      <c r="C8" s="33" t="s">
        <v>7</v>
      </c>
      <c r="E8" s="33" t="s">
        <v>8</v>
      </c>
      <c r="G8" s="33" t="s">
        <v>9</v>
      </c>
      <c r="I8" s="33" t="s">
        <v>7</v>
      </c>
      <c r="K8" s="33" t="s">
        <v>8</v>
      </c>
      <c r="M8" s="33" t="s">
        <v>7</v>
      </c>
      <c r="O8" s="33" t="s">
        <v>14</v>
      </c>
      <c r="Q8" s="33" t="s">
        <v>7</v>
      </c>
      <c r="S8" s="33" t="s">
        <v>12</v>
      </c>
      <c r="U8" s="33" t="s">
        <v>8</v>
      </c>
      <c r="W8" s="33" t="s">
        <v>9</v>
      </c>
      <c r="Y8" s="33" t="s">
        <v>13</v>
      </c>
    </row>
    <row r="9" spans="1:25" x14ac:dyDescent="0.55000000000000004">
      <c r="A9" s="1" t="s">
        <v>15</v>
      </c>
      <c r="C9" s="7">
        <v>1087300</v>
      </c>
      <c r="D9" s="7"/>
      <c r="E9" s="7">
        <v>531606584540</v>
      </c>
      <c r="F9" s="7"/>
      <c r="G9" s="7">
        <v>1127206628250</v>
      </c>
      <c r="H9" s="7"/>
      <c r="I9" s="7">
        <v>45100</v>
      </c>
      <c r="J9" s="7"/>
      <c r="K9" s="7">
        <v>51340484795</v>
      </c>
      <c r="L9" s="7"/>
      <c r="M9" s="7">
        <v>-1600</v>
      </c>
      <c r="N9" s="7"/>
      <c r="O9" s="7">
        <v>1732976678</v>
      </c>
      <c r="P9" s="7"/>
      <c r="Q9" s="7">
        <v>1130800</v>
      </c>
      <c r="R9" s="7"/>
      <c r="S9" s="7">
        <v>1233510</v>
      </c>
      <c r="T9" s="7"/>
      <c r="U9" s="7">
        <v>582158845697</v>
      </c>
      <c r="V9" s="7"/>
      <c r="W9" s="7">
        <v>1393109541615</v>
      </c>
      <c r="X9" s="3"/>
      <c r="Y9" s="20">
        <v>0.50196555304791823</v>
      </c>
    </row>
    <row r="10" spans="1:25" x14ac:dyDescent="0.55000000000000004">
      <c r="A10" s="1" t="s">
        <v>16</v>
      </c>
      <c r="C10" s="7">
        <v>674400</v>
      </c>
      <c r="D10" s="7"/>
      <c r="E10" s="7">
        <v>720303504835</v>
      </c>
      <c r="F10" s="7"/>
      <c r="G10" s="7">
        <v>699825723000</v>
      </c>
      <c r="H10" s="7"/>
      <c r="I10" s="7">
        <v>133300</v>
      </c>
      <c r="J10" s="7"/>
      <c r="K10" s="7">
        <v>156260022777</v>
      </c>
      <c r="L10" s="7"/>
      <c r="M10" s="7">
        <v>0</v>
      </c>
      <c r="N10" s="7"/>
      <c r="O10" s="7">
        <v>0</v>
      </c>
      <c r="P10" s="7"/>
      <c r="Q10" s="7">
        <v>807700</v>
      </c>
      <c r="R10" s="7"/>
      <c r="S10" s="7">
        <v>1230000</v>
      </c>
      <c r="T10" s="7"/>
      <c r="U10" s="7">
        <v>876563527612</v>
      </c>
      <c r="V10" s="7"/>
      <c r="W10" s="7">
        <v>992229161250</v>
      </c>
      <c r="X10" s="3"/>
      <c r="Y10" s="20">
        <v>0.35752024144471301</v>
      </c>
    </row>
    <row r="11" spans="1:25" x14ac:dyDescent="0.55000000000000004">
      <c r="A11" s="1" t="s">
        <v>17</v>
      </c>
      <c r="C11" s="7">
        <v>91600</v>
      </c>
      <c r="D11" s="7"/>
      <c r="E11" s="7">
        <v>57844901247</v>
      </c>
      <c r="F11" s="7"/>
      <c r="G11" s="7">
        <v>95190571264</v>
      </c>
      <c r="H11" s="7"/>
      <c r="I11" s="7">
        <v>90100</v>
      </c>
      <c r="J11" s="7"/>
      <c r="K11" s="7">
        <v>105507327868</v>
      </c>
      <c r="L11" s="7"/>
      <c r="M11" s="7">
        <v>0</v>
      </c>
      <c r="N11" s="7"/>
      <c r="O11" s="7">
        <v>0</v>
      </c>
      <c r="P11" s="7"/>
      <c r="Q11" s="7">
        <v>181700</v>
      </c>
      <c r="R11" s="7"/>
      <c r="S11" s="7">
        <v>1230000</v>
      </c>
      <c r="T11" s="7"/>
      <c r="U11" s="7">
        <v>163352229115</v>
      </c>
      <c r="V11" s="7"/>
      <c r="W11" s="7">
        <v>223211636250</v>
      </c>
      <c r="X11" s="3"/>
      <c r="Y11" s="20">
        <v>8.0427668528543217E-2</v>
      </c>
    </row>
    <row r="12" spans="1:25" x14ac:dyDescent="0.55000000000000004">
      <c r="A12" s="1" t="s">
        <v>18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104700</v>
      </c>
      <c r="J12" s="7"/>
      <c r="K12" s="7">
        <v>122908350893</v>
      </c>
      <c r="L12" s="7"/>
      <c r="M12" s="7">
        <v>0</v>
      </c>
      <c r="N12" s="7"/>
      <c r="O12" s="7">
        <v>0</v>
      </c>
      <c r="P12" s="7"/>
      <c r="Q12" s="7">
        <v>104700</v>
      </c>
      <c r="R12" s="7"/>
      <c r="S12" s="7">
        <v>1232000</v>
      </c>
      <c r="T12" s="7"/>
      <c r="U12" s="7">
        <v>122908350893</v>
      </c>
      <c r="V12" s="7"/>
      <c r="W12" s="7">
        <v>128829162000</v>
      </c>
      <c r="X12" s="3"/>
      <c r="Y12" s="20">
        <v>4.6419753522800471E-2</v>
      </c>
    </row>
    <row r="13" spans="1:25" ht="24.75" thickBot="1" x14ac:dyDescent="0.6">
      <c r="E13" s="4">
        <f>SUM(E9:E12)</f>
        <v>1309754990622</v>
      </c>
      <c r="G13" s="4">
        <f>SUM(G9:G12)</f>
        <v>1922222922514</v>
      </c>
      <c r="K13" s="4">
        <f>SUM(K9:K12)</f>
        <v>436016186333</v>
      </c>
      <c r="O13" s="4">
        <f>SUM(O9:O12)</f>
        <v>1732976678</v>
      </c>
      <c r="S13" s="5"/>
      <c r="U13" s="6">
        <f>SUM(U9:U12)</f>
        <v>1744982953317</v>
      </c>
      <c r="V13" s="3"/>
      <c r="W13" s="6">
        <f>SUM(W9:W12)</f>
        <v>2737379501115</v>
      </c>
      <c r="Y13" s="21">
        <f>SUM(Y9:Y12)</f>
        <v>0.98633321654397499</v>
      </c>
    </row>
    <row r="14" spans="1:25" ht="24.75" thickTop="1" x14ac:dyDescent="0.55000000000000004">
      <c r="G14" s="8"/>
      <c r="W14" s="8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topLeftCell="K2" workbookViewId="0">
      <selection activeCell="Y16" sqref="Y16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t="24.75" x14ac:dyDescent="0.55000000000000004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24.75" x14ac:dyDescent="0.5500000000000000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6" spans="1:37" ht="24.75" x14ac:dyDescent="0.55000000000000004">
      <c r="A6" s="33" t="s">
        <v>20</v>
      </c>
      <c r="B6" s="33" t="s">
        <v>20</v>
      </c>
      <c r="C6" s="33" t="s">
        <v>20</v>
      </c>
      <c r="D6" s="33" t="s">
        <v>20</v>
      </c>
      <c r="E6" s="33" t="s">
        <v>20</v>
      </c>
      <c r="F6" s="33" t="s">
        <v>20</v>
      </c>
      <c r="G6" s="33" t="s">
        <v>20</v>
      </c>
      <c r="H6" s="33" t="s">
        <v>20</v>
      </c>
      <c r="I6" s="33" t="s">
        <v>20</v>
      </c>
      <c r="J6" s="33" t="s">
        <v>20</v>
      </c>
      <c r="K6" s="33" t="s">
        <v>20</v>
      </c>
      <c r="L6" s="33" t="s">
        <v>20</v>
      </c>
      <c r="M6" s="33" t="s">
        <v>20</v>
      </c>
      <c r="O6" s="33" t="s">
        <v>82</v>
      </c>
      <c r="P6" s="33" t="s">
        <v>4</v>
      </c>
      <c r="Q6" s="33" t="s">
        <v>4</v>
      </c>
      <c r="R6" s="33" t="s">
        <v>4</v>
      </c>
      <c r="S6" s="33" t="s">
        <v>4</v>
      </c>
      <c r="U6" s="33" t="s">
        <v>5</v>
      </c>
      <c r="V6" s="33" t="s">
        <v>5</v>
      </c>
      <c r="W6" s="33" t="s">
        <v>5</v>
      </c>
      <c r="X6" s="33" t="s">
        <v>5</v>
      </c>
      <c r="Y6" s="33" t="s">
        <v>5</v>
      </c>
      <c r="Z6" s="33" t="s">
        <v>5</v>
      </c>
      <c r="AA6" s="33" t="s">
        <v>5</v>
      </c>
      <c r="AC6" s="33" t="s">
        <v>6</v>
      </c>
      <c r="AD6" s="33" t="s">
        <v>6</v>
      </c>
      <c r="AE6" s="33" t="s">
        <v>6</v>
      </c>
      <c r="AF6" s="33" t="s">
        <v>6</v>
      </c>
      <c r="AG6" s="33" t="s">
        <v>6</v>
      </c>
      <c r="AH6" s="33" t="s">
        <v>6</v>
      </c>
      <c r="AI6" s="33" t="s">
        <v>6</v>
      </c>
      <c r="AJ6" s="33" t="s">
        <v>6</v>
      </c>
      <c r="AK6" s="33" t="s">
        <v>6</v>
      </c>
    </row>
    <row r="7" spans="1:37" ht="24.75" x14ac:dyDescent="0.55000000000000004">
      <c r="A7" s="32" t="s">
        <v>21</v>
      </c>
      <c r="C7" s="32" t="s">
        <v>22</v>
      </c>
      <c r="E7" s="32" t="s">
        <v>23</v>
      </c>
      <c r="G7" s="32" t="s">
        <v>24</v>
      </c>
      <c r="I7" s="32" t="s">
        <v>25</v>
      </c>
      <c r="K7" s="32" t="s">
        <v>26</v>
      </c>
      <c r="M7" s="32" t="s">
        <v>19</v>
      </c>
      <c r="O7" s="32" t="s">
        <v>7</v>
      </c>
      <c r="Q7" s="32" t="s">
        <v>8</v>
      </c>
      <c r="S7" s="32" t="s">
        <v>9</v>
      </c>
      <c r="U7" s="33" t="s">
        <v>10</v>
      </c>
      <c r="V7" s="33" t="s">
        <v>10</v>
      </c>
      <c r="W7" s="33" t="s">
        <v>10</v>
      </c>
      <c r="Y7" s="33" t="s">
        <v>11</v>
      </c>
      <c r="Z7" s="33" t="s">
        <v>11</v>
      </c>
      <c r="AA7" s="33" t="s">
        <v>11</v>
      </c>
      <c r="AC7" s="32" t="s">
        <v>7</v>
      </c>
      <c r="AE7" s="32" t="s">
        <v>27</v>
      </c>
      <c r="AG7" s="32" t="s">
        <v>8</v>
      </c>
      <c r="AI7" s="32" t="s">
        <v>9</v>
      </c>
      <c r="AK7" s="32" t="s">
        <v>13</v>
      </c>
    </row>
    <row r="8" spans="1:37" ht="24.75" x14ac:dyDescent="0.55000000000000004">
      <c r="A8" s="33" t="s">
        <v>21</v>
      </c>
      <c r="C8" s="33" t="s">
        <v>22</v>
      </c>
      <c r="E8" s="33" t="s">
        <v>23</v>
      </c>
      <c r="G8" s="33" t="s">
        <v>24</v>
      </c>
      <c r="I8" s="33" t="s">
        <v>25</v>
      </c>
      <c r="K8" s="33" t="s">
        <v>26</v>
      </c>
      <c r="M8" s="33" t="s">
        <v>19</v>
      </c>
      <c r="O8" s="33" t="s">
        <v>7</v>
      </c>
      <c r="Q8" s="33" t="s">
        <v>8</v>
      </c>
      <c r="S8" s="33" t="s">
        <v>9</v>
      </c>
      <c r="U8" s="33" t="s">
        <v>7</v>
      </c>
      <c r="W8" s="33" t="s">
        <v>8</v>
      </c>
      <c r="Y8" s="33" t="s">
        <v>7</v>
      </c>
      <c r="AA8" s="33" t="s">
        <v>14</v>
      </c>
      <c r="AC8" s="33" t="s">
        <v>7</v>
      </c>
      <c r="AE8" s="33" t="s">
        <v>27</v>
      </c>
      <c r="AG8" s="33" t="s">
        <v>8</v>
      </c>
      <c r="AI8" s="33" t="s">
        <v>9</v>
      </c>
      <c r="AK8" s="33" t="s">
        <v>13</v>
      </c>
    </row>
    <row r="9" spans="1:37" x14ac:dyDescent="0.55000000000000004">
      <c r="A9" s="1" t="s">
        <v>28</v>
      </c>
      <c r="C9" s="3" t="s">
        <v>29</v>
      </c>
      <c r="D9" s="3"/>
      <c r="E9" s="3" t="s">
        <v>29</v>
      </c>
      <c r="F9" s="3"/>
      <c r="G9" s="3" t="s">
        <v>30</v>
      </c>
      <c r="H9" s="3"/>
      <c r="I9" s="3" t="s">
        <v>31</v>
      </c>
      <c r="J9" s="3"/>
      <c r="K9" s="2">
        <v>0</v>
      </c>
      <c r="L9" s="3"/>
      <c r="M9" s="2">
        <v>0</v>
      </c>
      <c r="N9" s="3"/>
      <c r="O9" s="2">
        <v>40000</v>
      </c>
      <c r="P9" s="3"/>
      <c r="Q9" s="2">
        <v>32586753066</v>
      </c>
      <c r="R9" s="3"/>
      <c r="S9" s="2">
        <v>36509821395</v>
      </c>
      <c r="T9" s="3"/>
      <c r="U9" s="2">
        <v>0</v>
      </c>
      <c r="V9" s="3"/>
      <c r="W9" s="2">
        <v>0</v>
      </c>
      <c r="X9" s="3"/>
      <c r="Y9" s="2">
        <v>25000</v>
      </c>
      <c r="Z9" s="3"/>
      <c r="AA9" s="2">
        <v>23170799534</v>
      </c>
      <c r="AB9" s="3"/>
      <c r="AC9" s="2">
        <v>15000</v>
      </c>
      <c r="AD9" s="3"/>
      <c r="AE9" s="2">
        <v>933001</v>
      </c>
      <c r="AF9" s="3"/>
      <c r="AG9" s="2">
        <v>12220032401</v>
      </c>
      <c r="AH9" s="3"/>
      <c r="AI9" s="2">
        <v>13992478403</v>
      </c>
      <c r="AJ9" s="3"/>
      <c r="AK9" s="23">
        <v>5.0417730625335342E-3</v>
      </c>
    </row>
    <row r="10" spans="1:37" x14ac:dyDescent="0.55000000000000004">
      <c r="A10" s="1" t="s">
        <v>32</v>
      </c>
      <c r="C10" s="3" t="s">
        <v>29</v>
      </c>
      <c r="D10" s="3"/>
      <c r="E10" s="3" t="s">
        <v>29</v>
      </c>
      <c r="F10" s="3"/>
      <c r="G10" s="3" t="s">
        <v>33</v>
      </c>
      <c r="H10" s="3"/>
      <c r="I10" s="3" t="s">
        <v>34</v>
      </c>
      <c r="J10" s="3"/>
      <c r="K10" s="2">
        <v>16</v>
      </c>
      <c r="L10" s="3"/>
      <c r="M10" s="2">
        <v>16</v>
      </c>
      <c r="N10" s="3"/>
      <c r="O10" s="2">
        <v>18500</v>
      </c>
      <c r="P10" s="3"/>
      <c r="Q10" s="2">
        <v>17135873507</v>
      </c>
      <c r="R10" s="3"/>
      <c r="S10" s="2">
        <v>17756799497</v>
      </c>
      <c r="T10" s="3"/>
      <c r="U10" s="2">
        <v>0</v>
      </c>
      <c r="V10" s="3"/>
      <c r="W10" s="2">
        <v>0</v>
      </c>
      <c r="X10" s="3"/>
      <c r="Y10" s="2">
        <v>0</v>
      </c>
      <c r="Z10" s="3"/>
      <c r="AA10" s="2">
        <v>0</v>
      </c>
      <c r="AB10" s="3"/>
      <c r="AC10" s="2">
        <v>18500</v>
      </c>
      <c r="AD10" s="3"/>
      <c r="AE10" s="2">
        <v>960001</v>
      </c>
      <c r="AF10" s="3"/>
      <c r="AG10" s="2">
        <v>17135873507</v>
      </c>
      <c r="AH10" s="3"/>
      <c r="AI10" s="2">
        <v>17756799497</v>
      </c>
      <c r="AJ10" s="3"/>
      <c r="AK10" s="23">
        <v>6.3981341119375397E-3</v>
      </c>
    </row>
    <row r="11" spans="1:37" ht="24.75" thickBot="1" x14ac:dyDescent="0.6">
      <c r="Q11" s="6">
        <f>SUM(Q9:Q10)</f>
        <v>49722626573</v>
      </c>
      <c r="S11" s="6">
        <f>SUM(S9:S10)</f>
        <v>54266620892</v>
      </c>
      <c r="W11" s="6">
        <f>SUM(W9:W10)</f>
        <v>0</v>
      </c>
      <c r="AA11" s="6">
        <f>SUM(AA9:AA10)</f>
        <v>23170799534</v>
      </c>
      <c r="AG11" s="6">
        <f>SUM(AG9:AG10)</f>
        <v>29355905908</v>
      </c>
      <c r="AI11" s="6">
        <f>SUM(AI9:AI10)</f>
        <v>31749277900</v>
      </c>
      <c r="AK11" s="24">
        <f>SUM(AK9:AK10)</f>
        <v>1.1439907174471074E-2</v>
      </c>
    </row>
    <row r="12" spans="1:37" ht="24.75" thickTop="1" x14ac:dyDescent="0.55000000000000004">
      <c r="Q12" s="8"/>
      <c r="S12" s="8"/>
      <c r="AG12" s="8"/>
      <c r="AI12" s="8"/>
    </row>
    <row r="13" spans="1:37" x14ac:dyDescent="0.55000000000000004">
      <c r="AI13" s="8"/>
      <c r="AK13" s="2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1" sqref="S11"/>
    </sheetView>
  </sheetViews>
  <sheetFormatPr defaultRowHeight="24.75" x14ac:dyDescent="0.6"/>
  <cols>
    <col min="1" max="1" width="29.5703125" style="10" bestFit="1" customWidth="1"/>
    <col min="2" max="2" width="1" style="10" customWidth="1"/>
    <col min="3" max="3" width="27.5703125" style="10" bestFit="1" customWidth="1"/>
    <col min="4" max="4" width="1" style="10" customWidth="1"/>
    <col min="5" max="5" width="17.7109375" style="10" bestFit="1" customWidth="1"/>
    <col min="6" max="6" width="1" style="10" customWidth="1"/>
    <col min="7" max="7" width="14" style="10" bestFit="1" customWidth="1"/>
    <col min="8" max="8" width="1" style="10" customWidth="1"/>
    <col min="9" max="9" width="10.28515625" style="10" bestFit="1" customWidth="1"/>
    <col min="10" max="10" width="1" style="10" customWidth="1"/>
    <col min="11" max="11" width="17.28515625" style="10" bestFit="1" customWidth="1"/>
    <col min="12" max="12" width="1" style="10" customWidth="1"/>
    <col min="13" max="13" width="20.28515625" style="10" bestFit="1" customWidth="1"/>
    <col min="14" max="14" width="1" style="10" customWidth="1"/>
    <col min="15" max="15" width="20.28515625" style="10" bestFit="1" customWidth="1"/>
    <col min="16" max="16" width="1" style="10" customWidth="1"/>
    <col min="17" max="17" width="18.85546875" style="10" bestFit="1" customWidth="1"/>
    <col min="18" max="18" width="1" style="10" customWidth="1"/>
    <col min="19" max="19" width="27.5703125" style="10" bestFit="1" customWidth="1"/>
    <col min="20" max="20" width="1" style="10" customWidth="1"/>
    <col min="21" max="21" width="9.140625" style="10" customWidth="1"/>
    <col min="22" max="16384" width="9.140625" style="10"/>
  </cols>
  <sheetData>
    <row r="2" spans="1:19" ht="26.25" x14ac:dyDescent="0.6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6.25" x14ac:dyDescent="0.6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6.25" x14ac:dyDescent="0.6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6" spans="1:19" ht="26.25" x14ac:dyDescent="0.6">
      <c r="A6" s="37" t="s">
        <v>36</v>
      </c>
      <c r="C6" s="35" t="s">
        <v>37</v>
      </c>
      <c r="D6" s="35" t="s">
        <v>37</v>
      </c>
      <c r="E6" s="35" t="s">
        <v>37</v>
      </c>
      <c r="F6" s="35" t="s">
        <v>37</v>
      </c>
      <c r="G6" s="35" t="s">
        <v>37</v>
      </c>
      <c r="H6" s="35" t="s">
        <v>37</v>
      </c>
      <c r="I6" s="35" t="s">
        <v>37</v>
      </c>
      <c r="K6" s="35" t="s">
        <v>82</v>
      </c>
      <c r="M6" s="35" t="s">
        <v>5</v>
      </c>
      <c r="N6" s="35" t="s">
        <v>5</v>
      </c>
      <c r="O6" s="35" t="s">
        <v>5</v>
      </c>
      <c r="Q6" s="35" t="s">
        <v>6</v>
      </c>
      <c r="R6" s="35" t="s">
        <v>6</v>
      </c>
      <c r="S6" s="35" t="s">
        <v>6</v>
      </c>
    </row>
    <row r="7" spans="1:19" ht="26.25" x14ac:dyDescent="0.6">
      <c r="A7" s="35" t="s">
        <v>36</v>
      </c>
      <c r="C7" s="35" t="s">
        <v>38</v>
      </c>
      <c r="E7" s="35" t="s">
        <v>39</v>
      </c>
      <c r="G7" s="35" t="s">
        <v>40</v>
      </c>
      <c r="I7" s="35" t="s">
        <v>26</v>
      </c>
      <c r="K7" s="35" t="s">
        <v>41</v>
      </c>
      <c r="M7" s="35" t="s">
        <v>42</v>
      </c>
      <c r="O7" s="35" t="s">
        <v>43</v>
      </c>
      <c r="Q7" s="35" t="s">
        <v>41</v>
      </c>
      <c r="S7" s="35" t="s">
        <v>35</v>
      </c>
    </row>
    <row r="8" spans="1:19" x14ac:dyDescent="0.6">
      <c r="A8" s="10" t="s">
        <v>44</v>
      </c>
      <c r="C8" s="11" t="s">
        <v>45</v>
      </c>
      <c r="E8" s="11" t="s">
        <v>46</v>
      </c>
      <c r="F8" s="11"/>
      <c r="G8" s="11" t="s">
        <v>47</v>
      </c>
      <c r="H8" s="11"/>
      <c r="I8" s="14">
        <v>0.08</v>
      </c>
      <c r="J8" s="11"/>
      <c r="K8" s="12">
        <v>1093744693</v>
      </c>
      <c r="L8" s="11"/>
      <c r="M8" s="12">
        <v>400639301380</v>
      </c>
      <c r="N8" s="11"/>
      <c r="O8" s="12">
        <v>361528940000</v>
      </c>
      <c r="P8" s="11"/>
      <c r="Q8" s="12">
        <v>40204106073</v>
      </c>
      <c r="R8" s="11"/>
      <c r="S8" s="26">
        <v>1.4486352822144303E-2</v>
      </c>
    </row>
    <row r="9" spans="1:19" x14ac:dyDescent="0.6">
      <c r="A9" s="10" t="s">
        <v>48</v>
      </c>
      <c r="C9" s="11" t="s">
        <v>49</v>
      </c>
      <c r="E9" s="11" t="s">
        <v>46</v>
      </c>
      <c r="F9" s="11"/>
      <c r="G9" s="11" t="s">
        <v>50</v>
      </c>
      <c r="H9" s="11"/>
      <c r="I9" s="14">
        <v>0.1</v>
      </c>
      <c r="J9" s="11"/>
      <c r="K9" s="12">
        <v>6432480000</v>
      </c>
      <c r="L9" s="11"/>
      <c r="M9" s="12">
        <v>514000000</v>
      </c>
      <c r="N9" s="11"/>
      <c r="O9" s="12">
        <v>0</v>
      </c>
      <c r="P9" s="11"/>
      <c r="Q9" s="12">
        <v>6946480000</v>
      </c>
      <c r="R9" s="11"/>
      <c r="S9" s="26">
        <v>2.5029572842448747E-3</v>
      </c>
    </row>
    <row r="10" spans="1:19" ht="25.5" thickBot="1" x14ac:dyDescent="0.65">
      <c r="K10" s="13">
        <f>SUM(K8:K9)</f>
        <v>7526224693</v>
      </c>
      <c r="M10" s="13">
        <f>SUM(M8:M9)</f>
        <v>401153301380</v>
      </c>
      <c r="O10" s="13">
        <f>SUM(O8:O9)</f>
        <v>361528940000</v>
      </c>
      <c r="Q10" s="13">
        <f>SUM(Q8:Q9)</f>
        <v>47150586073</v>
      </c>
      <c r="S10" s="27">
        <f>SUM(S8:S9)</f>
        <v>1.6989310106389179E-2</v>
      </c>
    </row>
    <row r="11" spans="1:19" ht="25.5" thickTop="1" x14ac:dyDescent="0.6"/>
    <row r="12" spans="1:19" x14ac:dyDescent="0.6">
      <c r="S12" s="25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G15" sqref="G15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 x14ac:dyDescent="0.55000000000000004">
      <c r="A2" s="34" t="s">
        <v>0</v>
      </c>
      <c r="B2" s="34"/>
      <c r="C2" s="34"/>
      <c r="D2" s="34"/>
      <c r="E2" s="34"/>
      <c r="F2" s="34"/>
      <c r="G2" s="34"/>
    </row>
    <row r="3" spans="1:10" ht="24.75" x14ac:dyDescent="0.55000000000000004">
      <c r="A3" s="34" t="s">
        <v>51</v>
      </c>
      <c r="B3" s="34"/>
      <c r="C3" s="34"/>
      <c r="D3" s="34"/>
      <c r="E3" s="34"/>
      <c r="F3" s="34"/>
      <c r="G3" s="34"/>
    </row>
    <row r="4" spans="1:10" ht="24.75" x14ac:dyDescent="0.55000000000000004">
      <c r="A4" s="34" t="s">
        <v>2</v>
      </c>
      <c r="B4" s="34"/>
      <c r="C4" s="34"/>
      <c r="D4" s="34"/>
      <c r="E4" s="34"/>
      <c r="F4" s="34"/>
      <c r="G4" s="34"/>
    </row>
    <row r="6" spans="1:10" ht="24.75" x14ac:dyDescent="0.55000000000000004">
      <c r="A6" s="33" t="s">
        <v>55</v>
      </c>
      <c r="C6" s="33" t="s">
        <v>41</v>
      </c>
      <c r="E6" s="33" t="s">
        <v>70</v>
      </c>
      <c r="G6" s="33" t="s">
        <v>13</v>
      </c>
    </row>
    <row r="7" spans="1:10" x14ac:dyDescent="0.55000000000000004">
      <c r="A7" s="1" t="s">
        <v>79</v>
      </c>
      <c r="C7" s="2">
        <f>'سرمایه‌گذاری در سهام'!I13</f>
        <v>380873368946</v>
      </c>
      <c r="D7" s="3"/>
      <c r="E7" s="20">
        <f>C7/$C$11</f>
        <v>0.99671226915676092</v>
      </c>
      <c r="F7" s="29"/>
      <c r="G7" s="20">
        <v>0.13723638060978746</v>
      </c>
      <c r="J7" s="8"/>
    </row>
    <row r="8" spans="1:10" x14ac:dyDescent="0.55000000000000004">
      <c r="A8" s="1" t="s">
        <v>80</v>
      </c>
      <c r="C8" s="2">
        <f>'سرمایه‌گذاری در اوراق بهادار'!I11</f>
        <v>911193387</v>
      </c>
      <c r="D8" s="3"/>
      <c r="E8" s="20">
        <f t="shared" ref="E8:E10" si="0">C8/$C$11</f>
        <v>2.3845133381487963E-3</v>
      </c>
      <c r="F8" s="29"/>
      <c r="G8" s="20">
        <v>3.2832141247760152E-4</v>
      </c>
      <c r="J8" s="8"/>
    </row>
    <row r="9" spans="1:10" x14ac:dyDescent="0.55000000000000004">
      <c r="A9" s="1" t="s">
        <v>81</v>
      </c>
      <c r="C9" s="2">
        <f>'درآمد سپرده بانکی'!E9</f>
        <v>123531380</v>
      </c>
      <c r="D9" s="3"/>
      <c r="E9" s="20">
        <f t="shared" si="0"/>
        <v>3.2327080891109171E-4</v>
      </c>
      <c r="F9" s="29"/>
      <c r="G9" s="20">
        <v>4.451085548419079E-5</v>
      </c>
      <c r="J9" s="8"/>
    </row>
    <row r="10" spans="1:10" x14ac:dyDescent="0.55000000000000004">
      <c r="A10" s="1" t="s">
        <v>77</v>
      </c>
      <c r="C10" s="8">
        <f>'سایر درآمدها'!C10</f>
        <v>221614862</v>
      </c>
      <c r="D10" s="3"/>
      <c r="E10" s="20">
        <f t="shared" si="0"/>
        <v>5.799466961792216E-4</v>
      </c>
      <c r="F10" s="30"/>
      <c r="G10" s="20">
        <v>7.9852318460547315E-5</v>
      </c>
      <c r="J10" s="8"/>
    </row>
    <row r="11" spans="1:10" ht="24.75" thickBot="1" x14ac:dyDescent="0.6">
      <c r="C11" s="6">
        <f>SUM(C7:C10)</f>
        <v>382129708575</v>
      </c>
      <c r="E11" s="31">
        <f>SUM(E7:E10)</f>
        <v>1</v>
      </c>
      <c r="F11" s="29"/>
      <c r="G11" s="31">
        <f>SUM(G7:G10)</f>
        <v>0.1376890651962098</v>
      </c>
    </row>
    <row r="12" spans="1:10" ht="24.75" thickTop="1" x14ac:dyDescent="0.55000000000000004"/>
    <row r="13" spans="1:10" x14ac:dyDescent="0.55000000000000004">
      <c r="G13" s="22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C10" sqref="C10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1.57031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4.75" x14ac:dyDescent="0.55000000000000004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4.75" x14ac:dyDescent="0.5500000000000000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6" spans="1:19" ht="24.75" x14ac:dyDescent="0.55000000000000004">
      <c r="A6" s="33" t="s">
        <v>52</v>
      </c>
      <c r="B6" s="33" t="s">
        <v>52</v>
      </c>
      <c r="C6" s="33" t="s">
        <v>52</v>
      </c>
      <c r="D6" s="33" t="s">
        <v>52</v>
      </c>
      <c r="E6" s="33" t="s">
        <v>52</v>
      </c>
      <c r="F6" s="33" t="s">
        <v>52</v>
      </c>
      <c r="G6" s="33" t="s">
        <v>52</v>
      </c>
      <c r="I6" s="33" t="s">
        <v>53</v>
      </c>
      <c r="J6" s="33" t="s">
        <v>53</v>
      </c>
      <c r="K6" s="33" t="s">
        <v>53</v>
      </c>
      <c r="L6" s="33" t="s">
        <v>53</v>
      </c>
      <c r="M6" s="33" t="s">
        <v>53</v>
      </c>
      <c r="O6" s="33" t="s">
        <v>54</v>
      </c>
      <c r="P6" s="33" t="s">
        <v>54</v>
      </c>
      <c r="Q6" s="33" t="s">
        <v>54</v>
      </c>
      <c r="R6" s="33" t="s">
        <v>54</v>
      </c>
      <c r="S6" s="33" t="s">
        <v>54</v>
      </c>
    </row>
    <row r="7" spans="1:19" ht="24.75" x14ac:dyDescent="0.55000000000000004">
      <c r="A7" s="34" t="s">
        <v>55</v>
      </c>
      <c r="C7" s="34" t="s">
        <v>56</v>
      </c>
      <c r="E7" s="34" t="s">
        <v>25</v>
      </c>
      <c r="G7" s="34" t="s">
        <v>26</v>
      </c>
      <c r="I7" s="34" t="s">
        <v>57</v>
      </c>
      <c r="K7" s="34" t="s">
        <v>58</v>
      </c>
      <c r="M7" s="34" t="s">
        <v>59</v>
      </c>
      <c r="O7" s="34" t="s">
        <v>57</v>
      </c>
      <c r="Q7" s="34" t="s">
        <v>58</v>
      </c>
      <c r="S7" s="34" t="s">
        <v>59</v>
      </c>
    </row>
    <row r="8" spans="1:19" x14ac:dyDescent="0.55000000000000004">
      <c r="A8" s="1" t="s">
        <v>32</v>
      </c>
      <c r="C8" s="3" t="s">
        <v>83</v>
      </c>
      <c r="D8" s="3"/>
      <c r="E8" s="3" t="s">
        <v>34</v>
      </c>
      <c r="F8" s="3"/>
      <c r="G8" s="2">
        <v>16</v>
      </c>
      <c r="H8" s="3"/>
      <c r="I8" s="2">
        <v>257736844</v>
      </c>
      <c r="J8" s="3"/>
      <c r="K8" s="2">
        <v>0</v>
      </c>
      <c r="L8" s="3"/>
      <c r="M8" s="2">
        <v>257736844</v>
      </c>
      <c r="N8" s="3"/>
      <c r="O8" s="2">
        <v>2967047744</v>
      </c>
      <c r="P8" s="3"/>
      <c r="Q8" s="2">
        <v>0</v>
      </c>
      <c r="R8" s="3"/>
      <c r="S8" s="2">
        <v>2967047744</v>
      </c>
    </row>
    <row r="9" spans="1:19" x14ac:dyDescent="0.55000000000000004">
      <c r="A9" s="1" t="s">
        <v>44</v>
      </c>
      <c r="C9" s="2">
        <v>9</v>
      </c>
      <c r="D9" s="3"/>
      <c r="E9" s="3" t="s">
        <v>83</v>
      </c>
      <c r="F9" s="3"/>
      <c r="G9" s="15">
        <v>0.08</v>
      </c>
      <c r="H9" s="3"/>
      <c r="I9" s="2">
        <v>123531380</v>
      </c>
      <c r="J9" s="3"/>
      <c r="K9" s="2">
        <v>0</v>
      </c>
      <c r="L9" s="3"/>
      <c r="M9" s="2">
        <v>123531380</v>
      </c>
      <c r="N9" s="3"/>
      <c r="O9" s="2">
        <v>432077840</v>
      </c>
      <c r="P9" s="3"/>
      <c r="Q9" s="2">
        <v>0</v>
      </c>
      <c r="R9" s="3"/>
      <c r="S9" s="2">
        <v>432077840</v>
      </c>
    </row>
    <row r="10" spans="1:19" ht="24.75" thickBot="1" x14ac:dyDescent="0.6">
      <c r="I10" s="6">
        <f>SUM(I8:I9)</f>
        <v>381268224</v>
      </c>
      <c r="K10" s="6">
        <f>SUM(K9)</f>
        <v>0</v>
      </c>
      <c r="M10" s="6">
        <f>SUM(M8:M9)</f>
        <v>381268224</v>
      </c>
      <c r="O10" s="6">
        <f>SUM(O8:O9)</f>
        <v>3399125584</v>
      </c>
      <c r="Q10" s="6">
        <f>SUM(Q9)</f>
        <v>0</v>
      </c>
      <c r="S10" s="6">
        <f>SUM(S8:S9)</f>
        <v>3399125584</v>
      </c>
    </row>
    <row r="11" spans="1:19" ht="24.75" thickTop="1" x14ac:dyDescent="0.55000000000000004">
      <c r="I11" s="8"/>
      <c r="S11" s="8"/>
    </row>
    <row r="12" spans="1:19" x14ac:dyDescent="0.55000000000000004">
      <c r="I12" s="8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1"/>
  <sheetViews>
    <sheetView rightToLeft="1" workbookViewId="0">
      <selection activeCell="Q17" sqref="Q17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4.75" x14ac:dyDescent="0.55000000000000004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4.75" x14ac:dyDescent="0.5500000000000000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ht="24.75" x14ac:dyDescent="0.55000000000000004">
      <c r="A6" s="32" t="s">
        <v>3</v>
      </c>
      <c r="C6" s="33" t="s">
        <v>53</v>
      </c>
      <c r="D6" s="33" t="s">
        <v>53</v>
      </c>
      <c r="E6" s="33" t="s">
        <v>53</v>
      </c>
      <c r="F6" s="33" t="s">
        <v>53</v>
      </c>
      <c r="G6" s="33" t="s">
        <v>53</v>
      </c>
      <c r="H6" s="33" t="s">
        <v>53</v>
      </c>
      <c r="I6" s="33" t="s">
        <v>53</v>
      </c>
      <c r="K6" s="33" t="s">
        <v>54</v>
      </c>
      <c r="L6" s="33" t="s">
        <v>54</v>
      </c>
      <c r="M6" s="33" t="s">
        <v>54</v>
      </c>
      <c r="N6" s="33" t="s">
        <v>54</v>
      </c>
      <c r="O6" s="33" t="s">
        <v>54</v>
      </c>
      <c r="P6" s="33" t="s">
        <v>54</v>
      </c>
      <c r="Q6" s="33" t="s">
        <v>54</v>
      </c>
    </row>
    <row r="7" spans="1:17" ht="24.75" x14ac:dyDescent="0.55000000000000004">
      <c r="A7" s="33" t="s">
        <v>3</v>
      </c>
      <c r="C7" s="33" t="s">
        <v>7</v>
      </c>
      <c r="E7" s="33" t="s">
        <v>61</v>
      </c>
      <c r="G7" s="33" t="s">
        <v>62</v>
      </c>
      <c r="I7" s="33" t="s">
        <v>63</v>
      </c>
      <c r="K7" s="33" t="s">
        <v>7</v>
      </c>
      <c r="M7" s="33" t="s">
        <v>61</v>
      </c>
      <c r="O7" s="33" t="s">
        <v>62</v>
      </c>
      <c r="Q7" s="33" t="s">
        <v>63</v>
      </c>
    </row>
    <row r="8" spans="1:17" x14ac:dyDescent="0.55000000000000004">
      <c r="A8" s="1" t="s">
        <v>15</v>
      </c>
      <c r="C8" s="7">
        <v>1130800</v>
      </c>
      <c r="D8" s="7"/>
      <c r="E8" s="7">
        <v>1393109541615</v>
      </c>
      <c r="F8" s="7"/>
      <c r="G8" s="7">
        <v>1176804781579</v>
      </c>
      <c r="H8" s="7"/>
      <c r="I8" s="7">
        <f>E8-G8</f>
        <v>216304760036</v>
      </c>
      <c r="J8" s="7"/>
      <c r="K8" s="7">
        <v>1130800</v>
      </c>
      <c r="L8" s="7"/>
      <c r="M8" s="7">
        <v>1393109541615</v>
      </c>
      <c r="N8" s="7"/>
      <c r="O8" s="7">
        <v>1233579858181</v>
      </c>
      <c r="P8" s="7"/>
      <c r="Q8" s="7">
        <f>M8-O8</f>
        <v>159529683434</v>
      </c>
    </row>
    <row r="9" spans="1:17" x14ac:dyDescent="0.55000000000000004">
      <c r="A9" s="1" t="s">
        <v>18</v>
      </c>
      <c r="C9" s="7">
        <v>104700</v>
      </c>
      <c r="D9" s="7"/>
      <c r="E9" s="7">
        <v>128829162000</v>
      </c>
      <c r="F9" s="7"/>
      <c r="G9" s="7">
        <v>122908350893</v>
      </c>
      <c r="H9" s="7"/>
      <c r="I9" s="7">
        <f t="shared" ref="I9:I13" si="0">E9-G9</f>
        <v>5920811107</v>
      </c>
      <c r="J9" s="7"/>
      <c r="K9" s="7">
        <v>104700</v>
      </c>
      <c r="L9" s="7"/>
      <c r="M9" s="7">
        <v>128829162000</v>
      </c>
      <c r="N9" s="7"/>
      <c r="O9" s="7">
        <v>122908350893</v>
      </c>
      <c r="P9" s="7"/>
      <c r="Q9" s="7">
        <f t="shared" ref="Q9:Q13" si="1">M9-O9</f>
        <v>5920811107</v>
      </c>
    </row>
    <row r="10" spans="1:17" x14ac:dyDescent="0.55000000000000004">
      <c r="A10" s="1" t="s">
        <v>17</v>
      </c>
      <c r="C10" s="7">
        <v>181700</v>
      </c>
      <c r="D10" s="7"/>
      <c r="E10" s="7">
        <v>223211636250</v>
      </c>
      <c r="F10" s="7"/>
      <c r="G10" s="7">
        <v>200697899132</v>
      </c>
      <c r="H10" s="7"/>
      <c r="I10" s="7">
        <f t="shared" si="0"/>
        <v>22513737118</v>
      </c>
      <c r="J10" s="7"/>
      <c r="K10" s="7">
        <v>181700</v>
      </c>
      <c r="L10" s="7"/>
      <c r="M10" s="7">
        <v>223211636250</v>
      </c>
      <c r="N10" s="7"/>
      <c r="O10" s="7">
        <v>204499126858</v>
      </c>
      <c r="P10" s="7"/>
      <c r="Q10" s="7">
        <f t="shared" si="1"/>
        <v>18712509392</v>
      </c>
    </row>
    <row r="11" spans="1:17" x14ac:dyDescent="0.55000000000000004">
      <c r="A11" s="1" t="s">
        <v>16</v>
      </c>
      <c r="C11" s="7">
        <v>807700</v>
      </c>
      <c r="D11" s="7"/>
      <c r="E11" s="7">
        <v>992229161250</v>
      </c>
      <c r="F11" s="7"/>
      <c r="G11" s="7">
        <v>856085745777</v>
      </c>
      <c r="H11" s="7"/>
      <c r="I11" s="7">
        <f t="shared" si="0"/>
        <v>136143415473</v>
      </c>
      <c r="J11" s="7"/>
      <c r="K11" s="7">
        <v>807700</v>
      </c>
      <c r="L11" s="7"/>
      <c r="M11" s="7">
        <v>992229161250</v>
      </c>
      <c r="N11" s="7"/>
      <c r="O11" s="7">
        <v>876563527612</v>
      </c>
      <c r="P11" s="7"/>
      <c r="Q11" s="7">
        <f t="shared" si="1"/>
        <v>115665633638</v>
      </c>
    </row>
    <row r="12" spans="1:17" x14ac:dyDescent="0.55000000000000004">
      <c r="A12" s="1" t="s">
        <v>28</v>
      </c>
      <c r="C12" s="7">
        <v>15000</v>
      </c>
      <c r="D12" s="7"/>
      <c r="E12" s="7">
        <v>13992478404</v>
      </c>
      <c r="F12" s="7"/>
      <c r="G12" s="7">
        <v>16143100730</v>
      </c>
      <c r="H12" s="7"/>
      <c r="I12" s="7">
        <f t="shared" si="0"/>
        <v>-2150622326</v>
      </c>
      <c r="J12" s="7"/>
      <c r="K12" s="7">
        <v>15000</v>
      </c>
      <c r="L12" s="7"/>
      <c r="M12" s="7">
        <v>13992478404</v>
      </c>
      <c r="N12" s="7"/>
      <c r="O12" s="7">
        <v>12220032401</v>
      </c>
      <c r="P12" s="7"/>
      <c r="Q12" s="7">
        <f>M12-O12</f>
        <v>1772446003</v>
      </c>
    </row>
    <row r="13" spans="1:17" x14ac:dyDescent="0.55000000000000004">
      <c r="A13" s="1" t="s">
        <v>32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18500</v>
      </c>
      <c r="L13" s="7"/>
      <c r="M13" s="7">
        <v>17756799496</v>
      </c>
      <c r="N13" s="7"/>
      <c r="O13" s="7">
        <v>18256190465</v>
      </c>
      <c r="P13" s="7"/>
      <c r="Q13" s="7">
        <f t="shared" si="1"/>
        <v>-499390969</v>
      </c>
    </row>
    <row r="14" spans="1:17" ht="24.75" thickBot="1" x14ac:dyDescent="0.6">
      <c r="E14" s="17">
        <f>SUM(E8:E13)</f>
        <v>2751371979519</v>
      </c>
      <c r="G14" s="17">
        <f>SUM(G8:G13)</f>
        <v>2372639878111</v>
      </c>
      <c r="I14" s="17">
        <f>SUM(I8:I13)</f>
        <v>378732101408</v>
      </c>
      <c r="M14" s="17">
        <f>SUM(M8:M13)</f>
        <v>2769128779015</v>
      </c>
      <c r="O14" s="17">
        <f>SUM(O8:O13)</f>
        <v>2468027086410</v>
      </c>
      <c r="Q14" s="17">
        <f>SUM(Q8:Q13)</f>
        <v>301101692605</v>
      </c>
    </row>
    <row r="15" spans="1:17" ht="24.75" thickTop="1" x14ac:dyDescent="0.55000000000000004"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x14ac:dyDescent="0.55000000000000004">
      <c r="G16" s="8"/>
      <c r="I16" s="8"/>
      <c r="O16" s="8"/>
      <c r="Q16" s="8"/>
    </row>
    <row r="17" spans="5:17" x14ac:dyDescent="0.55000000000000004"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5:17" x14ac:dyDescent="0.55000000000000004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5:17" x14ac:dyDescent="0.55000000000000004"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5:17" x14ac:dyDescent="0.55000000000000004">
      <c r="G20" s="8"/>
      <c r="I20" s="8"/>
      <c r="O20" s="8"/>
      <c r="Q20" s="8"/>
    </row>
    <row r="21" spans="5:17" x14ac:dyDescent="0.55000000000000004"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1"/>
  <sheetViews>
    <sheetView rightToLeft="1" workbookViewId="0">
      <selection activeCell="Q16" sqref="Q16"/>
    </sheetView>
  </sheetViews>
  <sheetFormatPr defaultRowHeight="24" x14ac:dyDescent="0.55000000000000004"/>
  <cols>
    <col min="1" max="1" width="30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9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4.75" x14ac:dyDescent="0.55000000000000004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24.75" x14ac:dyDescent="0.5500000000000000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6" spans="1:17" ht="24.75" x14ac:dyDescent="0.55000000000000004">
      <c r="A6" s="32" t="s">
        <v>3</v>
      </c>
      <c r="C6" s="33" t="s">
        <v>53</v>
      </c>
      <c r="D6" s="33" t="s">
        <v>53</v>
      </c>
      <c r="E6" s="33" t="s">
        <v>53</v>
      </c>
      <c r="F6" s="33" t="s">
        <v>53</v>
      </c>
      <c r="G6" s="33" t="s">
        <v>53</v>
      </c>
      <c r="H6" s="33" t="s">
        <v>53</v>
      </c>
      <c r="I6" s="33" t="s">
        <v>53</v>
      </c>
      <c r="K6" s="33" t="s">
        <v>54</v>
      </c>
      <c r="L6" s="33" t="s">
        <v>54</v>
      </c>
      <c r="M6" s="33" t="s">
        <v>54</v>
      </c>
      <c r="N6" s="33" t="s">
        <v>54</v>
      </c>
      <c r="O6" s="33" t="s">
        <v>54</v>
      </c>
      <c r="P6" s="33" t="s">
        <v>54</v>
      </c>
      <c r="Q6" s="33" t="s">
        <v>54</v>
      </c>
    </row>
    <row r="7" spans="1:17" ht="24.75" x14ac:dyDescent="0.55000000000000004">
      <c r="A7" s="33" t="s">
        <v>3</v>
      </c>
      <c r="C7" s="33" t="s">
        <v>7</v>
      </c>
      <c r="E7" s="33" t="s">
        <v>61</v>
      </c>
      <c r="G7" s="33" t="s">
        <v>62</v>
      </c>
      <c r="I7" s="33" t="s">
        <v>64</v>
      </c>
      <c r="K7" s="33" t="s">
        <v>7</v>
      </c>
      <c r="M7" s="33" t="s">
        <v>61</v>
      </c>
      <c r="O7" s="33" t="s">
        <v>62</v>
      </c>
      <c r="Q7" s="33" t="s">
        <v>64</v>
      </c>
    </row>
    <row r="8" spans="1:17" x14ac:dyDescent="0.55000000000000004">
      <c r="A8" s="1" t="s">
        <v>15</v>
      </c>
      <c r="C8" s="7">
        <v>1600</v>
      </c>
      <c r="D8" s="7"/>
      <c r="E8" s="7">
        <v>1732976678</v>
      </c>
      <c r="F8" s="7"/>
      <c r="G8" s="7">
        <v>1742331466</v>
      </c>
      <c r="H8" s="7"/>
      <c r="I8" s="7">
        <f>E8-G8</f>
        <v>-9354788</v>
      </c>
      <c r="J8" s="7"/>
      <c r="K8" s="7">
        <v>340200</v>
      </c>
      <c r="L8" s="7"/>
      <c r="M8" s="7">
        <v>409640066331</v>
      </c>
      <c r="N8" s="7"/>
      <c r="O8" s="7">
        <v>370625051408</v>
      </c>
      <c r="P8" s="7"/>
      <c r="Q8" s="7">
        <f>M8-O8</f>
        <v>39015014923</v>
      </c>
    </row>
    <row r="9" spans="1:17" x14ac:dyDescent="0.55000000000000004">
      <c r="A9" s="1" t="s">
        <v>16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13" si="0">E9-G9</f>
        <v>0</v>
      </c>
      <c r="J9" s="7"/>
      <c r="K9" s="7">
        <v>26200</v>
      </c>
      <c r="L9" s="7"/>
      <c r="M9" s="7">
        <v>26933265104</v>
      </c>
      <c r="N9" s="7"/>
      <c r="O9" s="7">
        <v>27981717039</v>
      </c>
      <c r="P9" s="7"/>
      <c r="Q9" s="7">
        <f t="shared" ref="Q9:Q13" si="1">M9-O9</f>
        <v>-1048451935</v>
      </c>
    </row>
    <row r="10" spans="1:17" x14ac:dyDescent="0.55000000000000004">
      <c r="A10" s="1" t="s">
        <v>65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857300</v>
      </c>
      <c r="L10" s="7"/>
      <c r="M10" s="7">
        <v>940690932968</v>
      </c>
      <c r="N10" s="7"/>
      <c r="O10" s="7">
        <v>924731360618</v>
      </c>
      <c r="P10" s="7"/>
      <c r="Q10" s="7">
        <f t="shared" si="1"/>
        <v>15959572350</v>
      </c>
    </row>
    <row r="11" spans="1:17" x14ac:dyDescent="0.55000000000000004">
      <c r="A11" s="1" t="s">
        <v>17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188400</v>
      </c>
      <c r="L11" s="7"/>
      <c r="M11" s="7">
        <v>224759703413</v>
      </c>
      <c r="N11" s="7"/>
      <c r="O11" s="7">
        <v>203597266058</v>
      </c>
      <c r="P11" s="7"/>
      <c r="Q11" s="7">
        <f t="shared" si="1"/>
        <v>21162437355</v>
      </c>
    </row>
    <row r="12" spans="1:17" x14ac:dyDescent="0.55000000000000004">
      <c r="A12" s="1" t="s">
        <v>28</v>
      </c>
      <c r="C12" s="7">
        <v>25000</v>
      </c>
      <c r="D12" s="7"/>
      <c r="E12" s="7">
        <v>23170799534</v>
      </c>
      <c r="F12" s="7"/>
      <c r="G12" s="7">
        <v>20366720665</v>
      </c>
      <c r="H12" s="7"/>
      <c r="I12" s="7">
        <f t="shared" si="0"/>
        <v>2804078869</v>
      </c>
      <c r="J12" s="7"/>
      <c r="K12" s="7">
        <v>25000</v>
      </c>
      <c r="L12" s="7"/>
      <c r="M12" s="7">
        <v>23170799534</v>
      </c>
      <c r="N12" s="7"/>
      <c r="O12" s="7">
        <v>20366720665</v>
      </c>
      <c r="P12" s="7"/>
      <c r="Q12" s="7">
        <f t="shared" si="1"/>
        <v>2804078869</v>
      </c>
    </row>
    <row r="13" spans="1:17" x14ac:dyDescent="0.55000000000000004">
      <c r="A13" s="1" t="s">
        <v>66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30100</v>
      </c>
      <c r="L13" s="7"/>
      <c r="M13" s="7">
        <v>30100000000</v>
      </c>
      <c r="N13" s="7"/>
      <c r="O13" s="7">
        <v>29315125770</v>
      </c>
      <c r="P13" s="7"/>
      <c r="Q13" s="7">
        <f t="shared" si="1"/>
        <v>784874230</v>
      </c>
    </row>
    <row r="14" spans="1:17" ht="24.75" thickBot="1" x14ac:dyDescent="0.6">
      <c r="C14" s="7"/>
      <c r="D14" s="7"/>
      <c r="E14" s="17">
        <f>SUM(E8:E13)</f>
        <v>24903776212</v>
      </c>
      <c r="F14" s="7"/>
      <c r="G14" s="17">
        <f>SUM(G8:G13)</f>
        <v>22109052131</v>
      </c>
      <c r="H14" s="7"/>
      <c r="I14" s="17">
        <f>SUM(I8:I13)</f>
        <v>2794724081</v>
      </c>
      <c r="J14" s="7"/>
      <c r="K14" s="7"/>
      <c r="L14" s="7"/>
      <c r="M14" s="17">
        <f>SUM(M8:M13)</f>
        <v>1655294767350</v>
      </c>
      <c r="N14" s="7"/>
      <c r="O14" s="17">
        <f>SUM(O8:O13)</f>
        <v>1576617241558</v>
      </c>
      <c r="P14" s="7"/>
      <c r="Q14" s="17">
        <f>SUM(Q8:Q13)</f>
        <v>78677525792</v>
      </c>
    </row>
    <row r="15" spans="1:17" ht="24.75" thickTop="1" x14ac:dyDescent="0.55000000000000004">
      <c r="E15" s="16"/>
      <c r="F15" s="16">
        <f t="shared" ref="F15" si="2">SUM(F8:F11)</f>
        <v>0</v>
      </c>
      <c r="G15" s="7"/>
      <c r="H15" s="7"/>
      <c r="I15" s="7"/>
      <c r="J15" s="16"/>
      <c r="K15" s="16"/>
      <c r="L15" s="16"/>
      <c r="M15" s="16"/>
      <c r="N15" s="16"/>
      <c r="O15" s="16"/>
      <c r="P15" s="16"/>
      <c r="Q15" s="16"/>
    </row>
    <row r="16" spans="1:17" x14ac:dyDescent="0.55000000000000004">
      <c r="G16" s="2"/>
      <c r="H16" s="3"/>
      <c r="I16" s="2"/>
      <c r="O16" s="8"/>
      <c r="Q16" s="8"/>
    </row>
    <row r="17" spans="5:17" x14ac:dyDescent="0.55000000000000004">
      <c r="G17" s="2"/>
      <c r="H17" s="2"/>
      <c r="I17" s="2"/>
      <c r="O17" s="8"/>
      <c r="P17" s="8"/>
      <c r="Q17" s="8"/>
    </row>
    <row r="18" spans="5:17" x14ac:dyDescent="0.55000000000000004">
      <c r="G18" s="3"/>
      <c r="H18" s="3"/>
      <c r="I18" s="3"/>
    </row>
    <row r="19" spans="5:17" x14ac:dyDescent="0.55000000000000004">
      <c r="E19" s="2"/>
      <c r="F19" s="2">
        <f>SUM(F12:F13)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5:17" x14ac:dyDescent="0.55000000000000004">
      <c r="G20" s="2"/>
      <c r="H20" s="3"/>
      <c r="I20" s="2"/>
      <c r="O20" s="2"/>
      <c r="P20" s="3"/>
      <c r="Q20" s="2"/>
    </row>
    <row r="21" spans="5:17" x14ac:dyDescent="0.55000000000000004">
      <c r="E21" s="2"/>
      <c r="F21" s="2">
        <f t="shared" ref="F21" si="3">F20-F19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topLeftCell="A3" workbookViewId="0">
      <selection activeCell="O19" sqref="O19"/>
    </sheetView>
  </sheetViews>
  <sheetFormatPr defaultRowHeight="24" x14ac:dyDescent="0.55000000000000004"/>
  <cols>
    <col min="1" max="1" width="38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4.75" x14ac:dyDescent="0.55000000000000004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24.75" x14ac:dyDescent="0.55000000000000004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6" spans="1:21" ht="24.75" x14ac:dyDescent="0.55000000000000004">
      <c r="A6" s="32" t="s">
        <v>3</v>
      </c>
      <c r="C6" s="33" t="s">
        <v>53</v>
      </c>
      <c r="D6" s="33" t="s">
        <v>53</v>
      </c>
      <c r="E6" s="33" t="s">
        <v>53</v>
      </c>
      <c r="F6" s="33" t="s">
        <v>53</v>
      </c>
      <c r="G6" s="33" t="s">
        <v>53</v>
      </c>
      <c r="H6" s="33" t="s">
        <v>53</v>
      </c>
      <c r="I6" s="33" t="s">
        <v>53</v>
      </c>
      <c r="J6" s="33" t="s">
        <v>53</v>
      </c>
      <c r="K6" s="33" t="s">
        <v>53</v>
      </c>
      <c r="M6" s="33" t="s">
        <v>54</v>
      </c>
      <c r="N6" s="33" t="s">
        <v>54</v>
      </c>
      <c r="O6" s="33" t="s">
        <v>54</v>
      </c>
      <c r="P6" s="33" t="s">
        <v>54</v>
      </c>
      <c r="Q6" s="33" t="s">
        <v>54</v>
      </c>
      <c r="R6" s="33" t="s">
        <v>54</v>
      </c>
      <c r="S6" s="33" t="s">
        <v>54</v>
      </c>
      <c r="T6" s="33" t="s">
        <v>54</v>
      </c>
      <c r="U6" s="33" t="s">
        <v>54</v>
      </c>
    </row>
    <row r="7" spans="1:21" ht="24.75" x14ac:dyDescent="0.55000000000000004">
      <c r="A7" s="33" t="s">
        <v>3</v>
      </c>
      <c r="C7" s="33" t="s">
        <v>67</v>
      </c>
      <c r="E7" s="33" t="s">
        <v>68</v>
      </c>
      <c r="G7" s="33" t="s">
        <v>69</v>
      </c>
      <c r="I7" s="33" t="s">
        <v>41</v>
      </c>
      <c r="K7" s="33" t="s">
        <v>70</v>
      </c>
      <c r="M7" s="33" t="s">
        <v>67</v>
      </c>
      <c r="O7" s="33" t="s">
        <v>68</v>
      </c>
      <c r="Q7" s="33" t="s">
        <v>69</v>
      </c>
      <c r="S7" s="33" t="s">
        <v>41</v>
      </c>
      <c r="U7" s="33" t="s">
        <v>70</v>
      </c>
    </row>
    <row r="8" spans="1:21" x14ac:dyDescent="0.55000000000000004">
      <c r="A8" s="1" t="s">
        <v>15</v>
      </c>
      <c r="C8" s="7">
        <v>0</v>
      </c>
      <c r="D8" s="7"/>
      <c r="E8" s="7">
        <v>216304760036</v>
      </c>
      <c r="F8" s="7"/>
      <c r="G8" s="7">
        <v>-9354788</v>
      </c>
      <c r="H8" s="7"/>
      <c r="I8" s="7">
        <f>C8+E8+G8</f>
        <v>216295405248</v>
      </c>
      <c r="J8" s="7"/>
      <c r="K8" s="23">
        <v>0.56789322353137861</v>
      </c>
      <c r="L8" s="7"/>
      <c r="M8" s="7">
        <v>0</v>
      </c>
      <c r="N8" s="7"/>
      <c r="O8" s="7">
        <v>159529683434</v>
      </c>
      <c r="P8" s="7"/>
      <c r="Q8" s="7">
        <v>39015014923</v>
      </c>
      <c r="R8" s="7"/>
      <c r="S8" s="7">
        <f>M8+O8+Q8</f>
        <v>198544698357</v>
      </c>
      <c r="T8" s="7"/>
      <c r="U8" s="23">
        <v>0.52956944339043188</v>
      </c>
    </row>
    <row r="9" spans="1:21" x14ac:dyDescent="0.55000000000000004">
      <c r="A9" s="1" t="s">
        <v>16</v>
      </c>
      <c r="C9" s="7">
        <v>0</v>
      </c>
      <c r="D9" s="7"/>
      <c r="E9" s="7">
        <v>136143415473</v>
      </c>
      <c r="F9" s="7"/>
      <c r="G9" s="7">
        <v>0</v>
      </c>
      <c r="H9" s="7"/>
      <c r="I9" s="7">
        <f>C9+E9+G9</f>
        <v>136143415473</v>
      </c>
      <c r="J9" s="7"/>
      <c r="K9" s="23">
        <v>0.35745060320114513</v>
      </c>
      <c r="L9" s="7"/>
      <c r="M9" s="7">
        <v>0</v>
      </c>
      <c r="N9" s="7"/>
      <c r="O9" s="7">
        <v>115665633638</v>
      </c>
      <c r="P9" s="7"/>
      <c r="Q9" s="7">
        <v>-1048451935</v>
      </c>
      <c r="R9" s="7"/>
      <c r="S9" s="7">
        <f t="shared" ref="S9:S12" si="0">M9+O9+Q9</f>
        <v>114617181703</v>
      </c>
      <c r="T9" s="7"/>
      <c r="U9" s="23">
        <v>0.30571331100615967</v>
      </c>
    </row>
    <row r="10" spans="1:21" x14ac:dyDescent="0.55000000000000004">
      <c r="A10" s="1" t="s">
        <v>65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ref="I10:I12" si="1">C10+E10+G10</f>
        <v>0</v>
      </c>
      <c r="J10" s="7"/>
      <c r="K10" s="23">
        <v>0</v>
      </c>
      <c r="L10" s="7"/>
      <c r="M10" s="7">
        <v>0</v>
      </c>
      <c r="N10" s="7"/>
      <c r="O10" s="7">
        <v>0</v>
      </c>
      <c r="P10" s="7"/>
      <c r="Q10" s="7">
        <v>15959572350</v>
      </c>
      <c r="R10" s="7"/>
      <c r="S10" s="7">
        <f>M10+O10+Q10</f>
        <v>15959572350</v>
      </c>
      <c r="T10" s="7"/>
      <c r="U10" s="23">
        <v>4.256825750613577E-2</v>
      </c>
    </row>
    <row r="11" spans="1:21" x14ac:dyDescent="0.55000000000000004">
      <c r="A11" s="1" t="s">
        <v>17</v>
      </c>
      <c r="C11" s="7">
        <v>0</v>
      </c>
      <c r="D11" s="7"/>
      <c r="E11" s="7">
        <v>22513737118</v>
      </c>
      <c r="F11" s="7"/>
      <c r="G11" s="7">
        <v>0</v>
      </c>
      <c r="H11" s="7"/>
      <c r="I11" s="7">
        <f t="shared" si="1"/>
        <v>22513737118</v>
      </c>
      <c r="J11" s="7"/>
      <c r="K11" s="23">
        <v>5.911081990400853E-2</v>
      </c>
      <c r="L11" s="7"/>
      <c r="M11" s="7">
        <v>0</v>
      </c>
      <c r="N11" s="7"/>
      <c r="O11" s="7">
        <v>18712509392</v>
      </c>
      <c r="P11" s="7"/>
      <c r="Q11" s="7">
        <v>21162437355</v>
      </c>
      <c r="R11" s="7"/>
      <c r="S11" s="7">
        <f t="shared" si="0"/>
        <v>39874946747</v>
      </c>
      <c r="T11" s="7"/>
      <c r="U11" s="23">
        <v>0.10635667196745073</v>
      </c>
    </row>
    <row r="12" spans="1:21" x14ac:dyDescent="0.55000000000000004">
      <c r="A12" s="1" t="s">
        <v>18</v>
      </c>
      <c r="C12" s="7">
        <v>0</v>
      </c>
      <c r="D12" s="7"/>
      <c r="E12" s="7">
        <v>5920811107</v>
      </c>
      <c r="F12" s="7"/>
      <c r="G12" s="7">
        <v>0</v>
      </c>
      <c r="H12" s="7"/>
      <c r="I12" s="7">
        <f t="shared" si="1"/>
        <v>5920811107</v>
      </c>
      <c r="J12" s="7"/>
      <c r="K12" s="23">
        <v>1.5545353363467764E-2</v>
      </c>
      <c r="L12" s="7"/>
      <c r="M12" s="7">
        <v>0</v>
      </c>
      <c r="N12" s="7"/>
      <c r="O12" s="7">
        <v>5920811107</v>
      </c>
      <c r="P12" s="7"/>
      <c r="Q12" s="7">
        <v>0</v>
      </c>
      <c r="R12" s="7"/>
      <c r="S12" s="7">
        <f t="shared" si="0"/>
        <v>5920811107</v>
      </c>
      <c r="T12" s="7"/>
      <c r="U12" s="23">
        <v>1.5792316129821911E-2</v>
      </c>
    </row>
    <row r="13" spans="1:21" ht="24.75" thickBot="1" x14ac:dyDescent="0.6">
      <c r="C13" s="17">
        <f>SUM(C8:C12)</f>
        <v>0</v>
      </c>
      <c r="E13" s="18">
        <f>SUM(E8:E12)</f>
        <v>380882723734</v>
      </c>
      <c r="G13" s="18">
        <f>SUM(G8:G12)</f>
        <v>-9354788</v>
      </c>
      <c r="I13" s="18">
        <f>SUM(I8:I12)</f>
        <v>380873368946</v>
      </c>
      <c r="K13" s="28">
        <f>SUM(K8:K12)</f>
        <v>1.0000000000000002</v>
      </c>
      <c r="M13" s="17">
        <f>SUM(M8:M12)</f>
        <v>0</v>
      </c>
      <c r="O13" s="17">
        <f>SUM(O8:O12)</f>
        <v>299828637571</v>
      </c>
      <c r="Q13" s="17">
        <f>SUM(Q8:Q12)</f>
        <v>75088572693</v>
      </c>
      <c r="S13" s="17">
        <f>SUM(S8:S12)</f>
        <v>374917210264</v>
      </c>
      <c r="U13" s="28">
        <f>SUM(U8:U12)</f>
        <v>0.99999999999999989</v>
      </c>
    </row>
    <row r="14" spans="1:21" ht="24.75" thickTop="1" x14ac:dyDescent="0.55000000000000004">
      <c r="E14" s="16"/>
      <c r="G14" s="8"/>
      <c r="I14" s="16"/>
      <c r="O14" s="8"/>
      <c r="Q14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2021-08-29T12:49:18Z</dcterms:created>
  <dcterms:modified xsi:type="dcterms:W3CDTF">2021-08-31T13:12:29Z</dcterms:modified>
</cp:coreProperties>
</file>